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Hypothesis" sheetId="1" r:id="rId4"/>
    <sheet name="TENANT - Sizing" sheetId="2" r:id="rId5"/>
  </sheets>
</workbook>
</file>

<file path=xl/sharedStrings.xml><?xml version="1.0" encoding="utf-8"?>
<sst xmlns="http://schemas.openxmlformats.org/spreadsheetml/2006/main" uniqueCount="39">
  <si>
    <t>Criteria</t>
  </si>
  <si>
    <t>size</t>
  </si>
  <si>
    <t>units</t>
  </si>
  <si>
    <t>Average size of logs</t>
  </si>
  <si>
    <t>bytes</t>
  </si>
  <si>
    <t>Sizing</t>
  </si>
  <si>
    <t>Inputs</t>
  </si>
  <si>
    <t>Storage</t>
  </si>
  <si>
    <t>df -h | grep /data - size total (G)</t>
  </si>
  <si>
    <t>Node01</t>
  </si>
  <si>
    <t>Node02</t>
  </si>
  <si>
    <t>Node03</t>
  </si>
  <si>
    <t>Total Size</t>
  </si>
  <si>
    <t>Technologies (sort by volumes)</t>
  </si>
  <si>
    <t>cardinality</t>
  </si>
  <si>
    <t>EPS</t>
  </si>
  <si>
    <t>EPS with security</t>
  </si>
  <si>
    <t>Fortigate</t>
  </si>
  <si>
    <t>Bluecoat</t>
  </si>
  <si>
    <t>Balabit</t>
  </si>
  <si>
    <t>Cisco</t>
  </si>
  <si>
    <t>Others</t>
  </si>
  <si>
    <t>Requirements</t>
  </si>
  <si>
    <t>Time (days)</t>
  </si>
  <si>
    <t>Retention</t>
  </si>
  <si>
    <t>Replication factor</t>
  </si>
  <si>
    <t>Outputs</t>
  </si>
  <si>
    <t>Kafka Main settings</t>
  </si>
  <si>
    <t>in Go</t>
  </si>
  <si>
    <t>Retention size (bytes)</t>
  </si>
  <si>
    <t>Retention time (hours)</t>
  </si>
  <si>
    <t>total without specific</t>
  </si>
  <si>
    <t>IF RED : NEED SPECIFIC SETTINGS</t>
  </si>
  <si>
    <t>Kafka Specific settings</t>
  </si>
  <si>
    <t>Number of Partition</t>
  </si>
  <si>
    <t>Retention size in byte</t>
  </si>
  <si>
    <t>Total (with cardinality and partition number)</t>
  </si>
  <si>
    <t>Total</t>
  </si>
  <si>
    <t>IF RED : CONTACT THE PUNCHPLATFORM TEAM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</si>
</sst>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"/>
    </font>
    <font>
      <sz val="12"/>
      <color indexed="8"/>
      <name val="Helvetica"/>
    </font>
    <font>
      <sz val="10"/>
      <color indexed="9"/>
      <name val="Helvetica"/>
    </font>
    <font>
      <b val="1"/>
      <sz val="10"/>
      <color indexed="9"/>
      <name val="Helvetica"/>
    </font>
    <font>
      <i val="1"/>
      <sz val="10"/>
      <color indexed="9"/>
      <name val="Helvetica"/>
    </font>
    <font>
      <b val="1"/>
      <sz val="10"/>
      <color indexed="8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9"/>
      </bottom>
      <diagonal/>
    </border>
    <border>
      <left style="thin">
        <color indexed="11"/>
      </left>
      <right style="thin">
        <color indexed="19"/>
      </right>
      <top style="thin">
        <color indexed="11"/>
      </top>
      <bottom style="thin">
        <color indexed="11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1"/>
      </bottom>
      <diagonal/>
    </border>
    <border>
      <left style="thin">
        <color indexed="1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9"/>
      </left>
      <right style="thin">
        <color indexed="19"/>
      </right>
      <top style="thin">
        <color indexed="11"/>
      </top>
      <bottom style="thin">
        <color indexed="11"/>
      </bottom>
      <diagonal/>
    </border>
    <border>
      <left style="thin">
        <color indexed="19"/>
      </left>
      <right style="thin">
        <color indexed="19"/>
      </right>
      <top style="thin">
        <color indexed="11"/>
      </top>
      <bottom style="thin">
        <color indexed="19"/>
      </bottom>
      <diagonal/>
    </border>
    <border>
      <left style="thin">
        <color indexed="11"/>
      </left>
      <right style="thin">
        <color indexed="11"/>
      </right>
      <top style="thin">
        <color indexed="19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3" fillId="3" borderId="1" applyNumberFormat="1" applyFont="1" applyFill="1" applyBorder="1" applyAlignment="1" applyProtection="0">
      <alignment vertical="top" wrapText="1"/>
    </xf>
    <xf numFmtId="0" fontId="2" fillId="3" borderId="1" applyNumberFormat="0" applyFont="1" applyFill="1" applyBorder="1" applyAlignment="1" applyProtection="0">
      <alignment vertical="top" wrapText="1"/>
    </xf>
    <xf numFmtId="49" fontId="3" fillId="4" borderId="1" applyNumberFormat="1" applyFont="1" applyFill="1" applyBorder="1" applyAlignment="1" applyProtection="0">
      <alignment vertical="top" wrapText="1"/>
    </xf>
    <xf numFmtId="0" fontId="2" fillId="4" borderId="1" applyNumberFormat="0" applyFont="1" applyFill="1" applyBorder="1" applyAlignment="1" applyProtection="0">
      <alignment vertical="top" wrapText="1"/>
    </xf>
    <xf numFmtId="49" fontId="2" fillId="4" borderId="1" applyNumberFormat="1" applyFont="1" applyFill="1" applyBorder="1" applyAlignment="1" applyProtection="0">
      <alignment vertical="top" wrapText="1"/>
    </xf>
    <xf numFmtId="49" fontId="3" fillId="5" borderId="1" applyNumberFormat="1" applyFont="1" applyFill="1" applyBorder="1" applyAlignment="1" applyProtection="0">
      <alignment vertical="top" wrapText="1"/>
    </xf>
    <xf numFmtId="0" fontId="0" fillId="5" borderId="1" applyNumberFormat="0" applyFont="1" applyFill="1" applyBorder="1" applyAlignment="1" applyProtection="0">
      <alignment vertical="top" wrapText="1"/>
    </xf>
    <xf numFmtId="49" fontId="2" fillId="6" borderId="1" applyNumberFormat="1" applyFont="1" applyFill="1" applyBorder="1" applyAlignment="1" applyProtection="0">
      <alignment vertical="top" wrapText="1"/>
    </xf>
    <xf numFmtId="0" fontId="2" fillId="6" borderId="1" applyNumberFormat="0" applyFont="1" applyFill="1" applyBorder="1" applyAlignment="1" applyProtection="0">
      <alignment vertical="top" wrapText="1"/>
    </xf>
    <xf numFmtId="49" fontId="4" fillId="6" borderId="1" applyNumberFormat="1" applyFont="1" applyFill="1" applyBorder="1" applyAlignment="1" applyProtection="0">
      <alignment vertical="top" wrapText="1"/>
    </xf>
    <xf numFmtId="0" fontId="5" borderId="1" applyNumberFormat="0" applyFont="1" applyFill="0" applyBorder="1" applyAlignment="1" applyProtection="0">
      <alignment vertical="top" wrapText="1"/>
    </xf>
    <xf numFmtId="0" fontId="5" borderId="1" applyNumberFormat="1" applyFont="1" applyFill="0" applyBorder="1" applyAlignment="1" applyProtection="0">
      <alignment vertical="top" wrapText="1"/>
    </xf>
    <xf numFmtId="0" fontId="2" fillId="7" borderId="1" applyNumberFormat="0" applyFont="1" applyFill="1" applyBorder="1" applyAlignment="1" applyProtection="0">
      <alignment vertical="top" wrapText="1"/>
    </xf>
    <xf numFmtId="0" fontId="4" fillId="7" borderId="1" applyNumberFormat="0" applyFont="1" applyFill="1" applyBorder="1" applyAlignment="1" applyProtection="0">
      <alignment vertical="top" wrapText="1"/>
    </xf>
    <xf numFmtId="49" fontId="2" fillId="6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4">
    <dxf>
      <font>
        <color rgb="ff000000"/>
      </font>
      <fill>
        <patternFill patternType="solid">
          <fgColor indexed="16"/>
          <bgColor indexed="17"/>
        </patternFill>
      </fill>
    </dxf>
    <dxf>
      <font>
        <color rgb="ff000000"/>
      </font>
      <fill>
        <patternFill patternType="solid">
          <fgColor indexed="16"/>
          <bgColor indexed="18"/>
        </patternFill>
      </fill>
    </dxf>
    <dxf>
      <font>
        <color rgb="ff000000"/>
      </font>
      <fill>
        <patternFill patternType="solid">
          <fgColor indexed="16"/>
          <bgColor indexed="17"/>
        </patternFill>
      </fill>
    </dxf>
    <dxf>
      <font>
        <color rgb="ff000000"/>
      </font>
      <fill>
        <patternFill patternType="solid">
          <fgColor indexed="16"/>
          <bgColor indexed="18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7f7f7f"/>
      <rgbColor rgb="ffa5a5a5"/>
      <rgbColor rgb="ff165778"/>
      <rgbColor rgb="ff357ca2"/>
      <rgbColor rgb="ff578625"/>
      <rgbColor rgb="ff79ae3d"/>
      <rgbColor rgb="00000000"/>
      <rgbColor rgb="e5ff9781"/>
      <rgbColor rgb="e5afe489"/>
      <rgbColor rgb="ffad191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1"/>
  <sheetViews>
    <sheetView workbookViewId="0" showGridLines="0" defaultGridColor="1"/>
  </sheetViews>
  <sheetFormatPr defaultColWidth="19.6" defaultRowHeight="18" customHeight="1" outlineLevelRow="0" outlineLevelCol="0"/>
  <cols>
    <col min="1" max="1" width="20.8594" style="1" customWidth="1"/>
    <col min="2" max="2" width="19.6016" style="1" customWidth="1"/>
    <col min="3" max="3" width="19.6016" style="1" customWidth="1"/>
    <col min="4" max="4" width="19.6016" style="1" customWidth="1"/>
    <col min="5" max="5" width="19.6016" style="1" customWidth="1"/>
    <col min="6" max="256" width="19.6016" style="1" customWidth="1"/>
  </cols>
  <sheetData>
    <row r="1" ht="20.35" customHeight="1">
      <c r="A1" t="s" s="2">
        <v>0</v>
      </c>
      <c r="B1" t="s" s="2">
        <v>1</v>
      </c>
      <c r="C1" t="s" s="2">
        <v>2</v>
      </c>
      <c r="D1" s="3"/>
      <c r="E1" s="3"/>
    </row>
    <row r="2" ht="20.35" customHeight="1">
      <c r="A2" t="s" s="4">
        <v>3</v>
      </c>
      <c r="B2" s="5">
        <v>1000</v>
      </c>
      <c r="C2" t="s" s="4">
        <v>4</v>
      </c>
      <c r="D2" s="6"/>
      <c r="E2" s="6"/>
    </row>
    <row r="3" ht="20.35" customHeight="1">
      <c r="A3" s="6"/>
      <c r="B3" s="6"/>
      <c r="C3" s="6"/>
      <c r="D3" s="6"/>
      <c r="E3" s="6"/>
    </row>
    <row r="4" ht="20.35" customHeight="1">
      <c r="A4" s="6"/>
      <c r="B4" s="6"/>
      <c r="C4" s="6"/>
      <c r="D4" s="6"/>
      <c r="E4" s="6"/>
    </row>
    <row r="5" ht="20.35" customHeight="1">
      <c r="A5" s="6"/>
      <c r="B5" s="6"/>
      <c r="C5" s="6"/>
      <c r="D5" s="6"/>
      <c r="E5" s="6"/>
    </row>
    <row r="6" ht="20.35" customHeight="1">
      <c r="A6" s="6"/>
      <c r="B6" s="6"/>
      <c r="C6" s="6"/>
      <c r="D6" s="6"/>
      <c r="E6" s="6"/>
    </row>
    <row r="7" ht="20.35" customHeight="1">
      <c r="A7" s="6"/>
      <c r="B7" s="6"/>
      <c r="C7" s="6"/>
      <c r="D7" s="6"/>
      <c r="E7" s="6"/>
    </row>
    <row r="8" ht="20.35" customHeight="1">
      <c r="A8" s="6"/>
      <c r="B8" s="6"/>
      <c r="C8" s="6"/>
      <c r="D8" s="6"/>
      <c r="E8" s="6"/>
    </row>
    <row r="9" ht="20.35" customHeight="1">
      <c r="A9" s="6"/>
      <c r="B9" s="6"/>
      <c r="C9" s="6"/>
      <c r="D9" s="6"/>
      <c r="E9" s="6"/>
    </row>
    <row r="10" ht="20.35" customHeight="1">
      <c r="A10" s="6"/>
      <c r="B10" s="6"/>
      <c r="C10" s="6"/>
      <c r="D10" s="6"/>
      <c r="E10" s="6"/>
    </row>
    <row r="11" ht="20.35" customHeight="1">
      <c r="A11" s="6"/>
      <c r="B11" s="6"/>
      <c r="C11" s="6"/>
      <c r="D11" s="6"/>
      <c r="E11" s="6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32"/>
  <sheetViews>
    <sheetView workbookViewId="0" showGridLines="0" defaultGridColor="1"/>
  </sheetViews>
  <sheetFormatPr defaultColWidth="19.6" defaultRowHeight="18" customHeight="1" outlineLevelRow="0" outlineLevelCol="0"/>
  <cols>
    <col min="1" max="1" width="31.9062" style="7" customWidth="1"/>
    <col min="2" max="2" width="10.8906" style="7" customWidth="1"/>
    <col min="3" max="3" width="29.6797" style="7" customWidth="1"/>
    <col min="4" max="4" width="17.4844" style="7" customWidth="1"/>
    <col min="5" max="5" width="36.4297" style="7" customWidth="1"/>
    <col min="6" max="256" width="19.6016" style="7" customWidth="1"/>
  </cols>
  <sheetData>
    <row r="1" ht="28" customHeight="1">
      <c r="A1" t="s" s="8">
        <v>5</v>
      </c>
      <c r="B1" s="8"/>
      <c r="C1" s="8"/>
      <c r="D1" s="8"/>
      <c r="E1" s="8"/>
    </row>
    <row r="2" ht="20.35" customHeight="1">
      <c r="A2" t="s" s="9">
        <v>6</v>
      </c>
      <c r="B2" s="10"/>
      <c r="C2" s="10"/>
      <c r="D2" s="10"/>
      <c r="E2" s="10"/>
    </row>
    <row r="3" ht="20.35" customHeight="1">
      <c r="A3" t="s" s="11">
        <v>7</v>
      </c>
      <c r="B3" s="12"/>
      <c r="C3" t="s" s="13">
        <v>8</v>
      </c>
      <c r="D3" s="12"/>
      <c r="E3" s="12"/>
    </row>
    <row r="4" ht="20.35" customHeight="1">
      <c r="A4" t="s" s="4">
        <v>9</v>
      </c>
      <c r="B4" s="6"/>
      <c r="C4" s="5">
        <v>5500</v>
      </c>
      <c r="D4" s="6"/>
      <c r="E4" s="6"/>
    </row>
    <row r="5" ht="20.35" customHeight="1">
      <c r="A5" t="s" s="4">
        <v>10</v>
      </c>
      <c r="B5" s="6"/>
      <c r="C5" s="5">
        <v>5500</v>
      </c>
      <c r="D5" s="6"/>
      <c r="E5" s="6"/>
    </row>
    <row r="6" ht="20.35" customHeight="1">
      <c r="A6" t="s" s="4">
        <v>11</v>
      </c>
      <c r="B6" s="6"/>
      <c r="C6" s="5">
        <v>5500</v>
      </c>
      <c r="D6" s="6"/>
      <c r="E6" s="6"/>
    </row>
    <row r="7" ht="20.35" customHeight="1">
      <c r="A7" t="s" s="4">
        <v>12</v>
      </c>
      <c r="B7" s="6"/>
      <c r="C7" s="5">
        <f>SUM(C4:C6)</f>
        <v>16500</v>
      </c>
      <c r="D7" s="6"/>
      <c r="E7" s="6"/>
    </row>
    <row r="8" ht="20.35" customHeight="1">
      <c r="A8" s="6"/>
      <c r="B8" s="6"/>
      <c r="C8" s="6"/>
      <c r="D8" s="6"/>
      <c r="E8" s="6"/>
    </row>
    <row r="9" ht="20.35" customHeight="1">
      <c r="A9" t="s" s="11">
        <v>13</v>
      </c>
      <c r="B9" t="s" s="13">
        <v>14</v>
      </c>
      <c r="C9" t="s" s="13">
        <v>15</v>
      </c>
      <c r="D9" t="s" s="13">
        <v>16</v>
      </c>
      <c r="E9" s="12"/>
    </row>
    <row r="10" ht="20.35" customHeight="1">
      <c r="A10" t="s" s="4">
        <v>17</v>
      </c>
      <c r="B10" s="5">
        <v>1</v>
      </c>
      <c r="C10" s="5">
        <v>4730</v>
      </c>
      <c r="D10" s="5">
        <v>5000</v>
      </c>
      <c r="E10" s="6"/>
    </row>
    <row r="11" ht="20.35" customHeight="1">
      <c r="A11" t="s" s="4">
        <v>18</v>
      </c>
      <c r="B11" s="5">
        <v>1</v>
      </c>
      <c r="C11" s="5">
        <v>3160</v>
      </c>
      <c r="D11" s="5">
        <v>3500</v>
      </c>
      <c r="E11" s="6"/>
    </row>
    <row r="12" ht="20.35" customHeight="1">
      <c r="A12" t="s" s="4">
        <v>19</v>
      </c>
      <c r="B12" s="5">
        <v>1</v>
      </c>
      <c r="C12" s="5">
        <v>605</v>
      </c>
      <c r="D12" s="5">
        <v>800</v>
      </c>
      <c r="E12" s="6"/>
    </row>
    <row r="13" ht="20.35" customHeight="1">
      <c r="A13" t="s" s="4">
        <v>20</v>
      </c>
      <c r="B13" s="5">
        <v>1</v>
      </c>
      <c r="C13" s="5">
        <v>300</v>
      </c>
      <c r="D13" s="5">
        <v>400</v>
      </c>
      <c r="E13" s="6"/>
    </row>
    <row r="14" ht="20.35" customHeight="1">
      <c r="A14" t="s" s="4">
        <v>21</v>
      </c>
      <c r="B14" s="5">
        <v>8</v>
      </c>
      <c r="C14" s="5">
        <v>200</v>
      </c>
      <c r="D14" s="5">
        <v>200</v>
      </c>
      <c r="E14" s="6"/>
    </row>
    <row r="15" ht="20.35" customHeight="1">
      <c r="A15" s="6"/>
      <c r="B15" s="6"/>
      <c r="C15" s="6"/>
      <c r="D15" s="6"/>
      <c r="E15" s="6"/>
    </row>
    <row r="16" ht="20.35" customHeight="1">
      <c r="A16" t="s" s="11">
        <v>22</v>
      </c>
      <c r="B16" s="12"/>
      <c r="C16" t="s" s="13">
        <v>23</v>
      </c>
      <c r="D16" s="12"/>
      <c r="E16" s="12"/>
    </row>
    <row r="17" ht="20.35" customHeight="1">
      <c r="A17" t="s" s="4">
        <v>24</v>
      </c>
      <c r="B17" s="6"/>
      <c r="C17" s="5">
        <v>3</v>
      </c>
      <c r="D17" s="6"/>
      <c r="E17" s="6"/>
    </row>
    <row r="18" ht="20.35" customHeight="1">
      <c r="A18" t="s" s="4">
        <v>25</v>
      </c>
      <c r="B18" s="6"/>
      <c r="C18" s="5">
        <v>2</v>
      </c>
      <c r="D18" s="6"/>
      <c r="E18" s="6"/>
    </row>
    <row r="19" ht="20.35" customHeight="1">
      <c r="A19" s="6"/>
      <c r="B19" s="6"/>
      <c r="C19" s="6"/>
      <c r="D19" s="6"/>
      <c r="E19" s="6"/>
    </row>
    <row r="20" ht="20.35" customHeight="1">
      <c r="A20" t="s" s="14">
        <v>26</v>
      </c>
      <c r="B20" s="15"/>
      <c r="C20" s="15"/>
      <c r="D20" s="15"/>
      <c r="E20" s="15"/>
    </row>
    <row r="21" ht="20.35" customHeight="1">
      <c r="A21" t="s" s="16">
        <v>27</v>
      </c>
      <c r="B21" s="17"/>
      <c r="C21" s="17"/>
      <c r="D21" t="s" s="18">
        <v>28</v>
      </c>
      <c r="E21" s="17"/>
    </row>
    <row r="22" ht="20.35" customHeight="1">
      <c r="A22" t="s" s="4">
        <v>29</v>
      </c>
      <c r="B22" s="19"/>
      <c r="C22" s="20">
        <f>D10*'Hypothesis'!B2*3600*C23</f>
        <v>1296000000000</v>
      </c>
      <c r="D22" s="5">
        <f>C22/1000/1000/1000</f>
        <v>1296</v>
      </c>
      <c r="E22" s="6"/>
    </row>
    <row r="23" ht="20.35" customHeight="1">
      <c r="A23" t="s" s="4">
        <v>30</v>
      </c>
      <c r="B23" s="19"/>
      <c r="C23" s="20">
        <f>C17*24</f>
        <v>72</v>
      </c>
      <c r="D23" s="6"/>
      <c r="E23" s="6"/>
    </row>
    <row r="24" ht="20.35" customHeight="1">
      <c r="A24" t="s" s="4">
        <v>31</v>
      </c>
      <c r="B24" s="6"/>
      <c r="C24" s="6"/>
      <c r="D24" s="5">
        <f>D22*SUM(B10:B14)</f>
        <v>15552</v>
      </c>
      <c r="E24" t="s" s="4">
        <v>32</v>
      </c>
    </row>
    <row r="25" ht="20.35" customHeight="1">
      <c r="A25" s="21"/>
      <c r="B25" s="21"/>
      <c r="C25" s="21"/>
      <c r="D25" s="22"/>
      <c r="E25" s="21"/>
    </row>
    <row r="26" ht="44.65" customHeight="1">
      <c r="A26" t="s" s="16">
        <v>33</v>
      </c>
      <c r="B26" t="s" s="16">
        <v>34</v>
      </c>
      <c r="C26" t="s" s="23">
        <v>35</v>
      </c>
      <c r="D26" t="s" s="18">
        <v>28</v>
      </c>
      <c r="E26" t="s" s="16">
        <v>36</v>
      </c>
    </row>
    <row r="27" ht="20.65" customHeight="1">
      <c r="A27" t="s" s="4">
        <f>A10</f>
        <v>17</v>
      </c>
      <c r="B27" s="24">
        <v>1</v>
      </c>
      <c r="C27" s="25">
        <f>D10*'Hypothesis'!$B$2*3600*$C$23/B27</f>
        <v>1296000000000</v>
      </c>
      <c r="D27" s="26">
        <f>C27/1000/1000/1000</f>
        <v>1296</v>
      </c>
      <c r="E27" s="5">
        <f>D27*B10*B27</f>
        <v>1296</v>
      </c>
    </row>
    <row r="28" ht="20.35" customHeight="1">
      <c r="A28" t="s" s="4">
        <f>A11</f>
        <v>18</v>
      </c>
      <c r="B28" s="24">
        <v>1</v>
      </c>
      <c r="C28" s="27">
        <f>D11*'Hypothesis'!$B$2*3600*$C$23/B28</f>
        <v>907200000000</v>
      </c>
      <c r="D28" s="26">
        <f>C28/1000/1000/1000</f>
        <v>907.2</v>
      </c>
      <c r="E28" s="5">
        <f>D28*B11*B28</f>
        <v>907.2</v>
      </c>
    </row>
    <row r="29" ht="20.35" customHeight="1">
      <c r="A29" t="s" s="4">
        <f>A12</f>
        <v>19</v>
      </c>
      <c r="B29" s="24">
        <v>1</v>
      </c>
      <c r="C29" s="27">
        <f>D12*'Hypothesis'!$B$2*3600*$C$23/B29</f>
        <v>207360000000</v>
      </c>
      <c r="D29" s="26">
        <f>C29/1000/1000/1000</f>
        <v>207.36</v>
      </c>
      <c r="E29" s="5">
        <f>D29*B12*B29</f>
        <v>207.36</v>
      </c>
    </row>
    <row r="30" ht="20.35" customHeight="1">
      <c r="A30" t="s" s="4">
        <f>A13</f>
        <v>20</v>
      </c>
      <c r="B30" s="24">
        <v>1</v>
      </c>
      <c r="C30" s="27">
        <f>D13*'Hypothesis'!$B$2*3600*$C$23/B30</f>
        <v>103680000000</v>
      </c>
      <c r="D30" s="26">
        <f>C30/1000/1000/1000</f>
        <v>103.68</v>
      </c>
      <c r="E30" s="5">
        <f>D30*B13*B30</f>
        <v>103.68</v>
      </c>
    </row>
    <row r="31" ht="20.65" customHeight="1">
      <c r="A31" t="s" s="4">
        <f>A14</f>
        <v>21</v>
      </c>
      <c r="B31" s="24">
        <v>1</v>
      </c>
      <c r="C31" s="28">
        <f>D14*'Hypothesis'!$B$2*3600*$C$23/B31</f>
        <v>51840000000</v>
      </c>
      <c r="D31" s="26">
        <f>C31/1000/1000/1000</f>
        <v>51.84</v>
      </c>
      <c r="E31" s="5">
        <f>D31*B14*B31</f>
        <v>414.72</v>
      </c>
    </row>
    <row r="32" ht="32.65" customHeight="1">
      <c r="A32" t="s" s="4">
        <v>37</v>
      </c>
      <c r="B32" s="6"/>
      <c r="C32" s="29"/>
      <c r="D32" s="5">
        <f>SUM(E27:E31)</f>
        <v>2928.96</v>
      </c>
      <c r="E32" t="s" s="4">
        <v>38</v>
      </c>
    </row>
  </sheetData>
  <mergeCells count="1">
    <mergeCell ref="A1:E1"/>
  </mergeCells>
  <conditionalFormatting sqref="D24">
    <cfRule type="cellIs" dxfId="0" priority="1" operator="greaterThan" stopIfTrue="1">
      <formula>C$4</formula>
    </cfRule>
    <cfRule type="cellIs" dxfId="1" priority="2" operator="lessThan" stopIfTrue="1">
      <formula>C$4</formula>
    </cfRule>
  </conditionalFormatting>
  <conditionalFormatting sqref="D32">
    <cfRule type="cellIs" dxfId="2" priority="1" operator="greaterThan" stopIfTrue="1">
      <formula>C$4</formula>
    </cfRule>
    <cfRule type="cellIs" dxfId="3" priority="2" operator="lessThan" stopIfTrue="1">
      <formula>C$4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